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nni\Downloads\"/>
    </mc:Choice>
  </mc:AlternateContent>
  <bookViews>
    <workbookView xWindow="0" yWindow="0" windowWidth="20490" windowHeight="7620" activeTab="1"/>
  </bookViews>
  <sheets>
    <sheet name="3.1" sheetId="1" r:id="rId1"/>
    <sheet name="3.2" sheetId="2" r:id="rId2"/>
    <sheet name="3.3" sheetId="3" r:id="rId3"/>
    <sheet name="3.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4" l="1"/>
  <c r="B50" i="4"/>
  <c r="B54" i="4"/>
  <c r="B53" i="4"/>
  <c r="B52" i="4"/>
  <c r="B49" i="4"/>
  <c r="B44" i="4"/>
  <c r="B40" i="4"/>
  <c r="B39" i="4"/>
  <c r="B43" i="4"/>
  <c r="B35" i="4"/>
  <c r="B34" i="4"/>
  <c r="B33" i="4"/>
  <c r="B30" i="4"/>
  <c r="B29" i="4"/>
  <c r="B27" i="4"/>
  <c r="B42" i="3"/>
  <c r="B40" i="3"/>
  <c r="B41" i="3"/>
  <c r="B39" i="3"/>
  <c r="F32" i="2"/>
  <c r="D12" i="3"/>
  <c r="D13" i="3"/>
  <c r="D11" i="3"/>
  <c r="B16" i="3" s="1"/>
  <c r="B19" i="3" s="1"/>
  <c r="F34" i="2"/>
  <c r="F30" i="2"/>
  <c r="F29" i="2"/>
  <c r="F27" i="2"/>
  <c r="F28" i="2"/>
  <c r="F26" i="2"/>
  <c r="F25" i="2"/>
  <c r="C25" i="2"/>
  <c r="D25" i="2"/>
  <c r="B25" i="2"/>
  <c r="B27" i="2"/>
  <c r="C27" i="2"/>
  <c r="D27" i="2"/>
  <c r="B28" i="2"/>
  <c r="C28" i="2"/>
  <c r="D28" i="2"/>
  <c r="B29" i="2"/>
  <c r="C29" i="2"/>
  <c r="D29" i="2"/>
  <c r="B30" i="2"/>
  <c r="C30" i="2"/>
  <c r="D30" i="2"/>
  <c r="C26" i="2"/>
  <c r="D26" i="2"/>
  <c r="B26" i="2"/>
  <c r="B41" i="4" l="1"/>
  <c r="B42" i="4" s="1"/>
  <c r="B33" i="3"/>
  <c r="B31" i="3"/>
  <c r="B32" i="3"/>
  <c r="C14" i="3"/>
</calcChain>
</file>

<file path=xl/sharedStrings.xml><?xml version="1.0" encoding="utf-8"?>
<sst xmlns="http://schemas.openxmlformats.org/spreadsheetml/2006/main" count="137" uniqueCount="112">
  <si>
    <t>CHAPTER 7: SERVICE LINE COSTING AND PRICING</t>
  </si>
  <si>
    <t>Homework 3.1, Chapter 7</t>
  </si>
  <si>
    <t>a. Your hospital is considering offering a new outpatient service.  Using the data below, determine the price needed to breakevn.</t>
  </si>
  <si>
    <t>RELEVANT DATA:</t>
  </si>
  <si>
    <t>Variable cost per visit</t>
  </si>
  <si>
    <t>Annual direct fixed costs</t>
  </si>
  <si>
    <t>Annual overhead allocation</t>
  </si>
  <si>
    <t>Expected utilization (visits)</t>
  </si>
  <si>
    <t>b. Assume now that the CEO is requesting to know what price must be set in order to earn a $100,000 profit.  What price must be set in order to meet this desired profit level?</t>
  </si>
  <si>
    <t>Homework 3.2, Chapter 7</t>
  </si>
  <si>
    <t>Allied Laboratories is combining some of its most commom tests into a bundled, one-price package called TEST X that contains three tests (A, B, and C) with the variable costs as stated below.  When the tests are combined, only one syringe, form, and sterile bandage will be used.  Furthermore, only one charge for breakage/losses will apply.  Two blood vials are required, and reagent costs will remain the same (reagents from all three tests are requried).</t>
  </si>
  <si>
    <t>DATA:</t>
  </si>
  <si>
    <t>A</t>
  </si>
  <si>
    <t>B</t>
  </si>
  <si>
    <t>C</t>
  </si>
  <si>
    <t>Syringe</t>
  </si>
  <si>
    <t>Blood Vial</t>
  </si>
  <si>
    <t>Forms</t>
  </si>
  <si>
    <t>reagents</t>
  </si>
  <si>
    <t>Bandage</t>
  </si>
  <si>
    <t>Breakage/loss</t>
  </si>
  <si>
    <t>Using the above information, complete the following table and answer the questions below:</t>
  </si>
  <si>
    <t>Supplies</t>
  </si>
  <si>
    <t># Supplies needed for TEST X</t>
  </si>
  <si>
    <t>Combined supply costs for TEST X</t>
  </si>
  <si>
    <t>a. What is the price of the combined test?</t>
  </si>
  <si>
    <t>a.</t>
  </si>
  <si>
    <t>b. What price is needed to obtain a $10</t>
  </si>
  <si>
    <t>b.</t>
  </si>
  <si>
    <t xml:space="preserve">     contribution margin?</t>
  </si>
  <si>
    <t>Homework 3.3, Chapter 7</t>
  </si>
  <si>
    <t>Assume that a primary care physician practice performs only physical examinations, with three different levels, depending upon the depth and complexity of each exam.  An RVU analysis determined the required RVUs for each exam as indicated below.  The total costs to run the practice, including diagnostic, as well as the annual projected number of examinations for each level are also listed below.</t>
  </si>
  <si>
    <t>Exam</t>
  </si>
  <si>
    <t>RVU's</t>
  </si>
  <si>
    <t># Exams</t>
  </si>
  <si>
    <t>Level I</t>
  </si>
  <si>
    <t>Level II</t>
  </si>
  <si>
    <t>Level III</t>
  </si>
  <si>
    <t>Total exams</t>
  </si>
  <si>
    <t>Total costs</t>
  </si>
  <si>
    <t>a. Using RVU methodology, what is the estimated cost per RVU?</t>
  </si>
  <si>
    <t>Cost per RVU</t>
  </si>
  <si>
    <t>b. What is the estimated cost per type of exam?</t>
  </si>
  <si>
    <t>Cost/Exam</t>
  </si>
  <si>
    <t>c. Based on the cost per exam, what is the estimated annual cost for each exam?</t>
  </si>
  <si>
    <t>Total Costs</t>
  </si>
  <si>
    <t>TOTAL</t>
  </si>
  <si>
    <t>CHAPTER 8: FINANCIAL PLANNING &amp; BUDGETING</t>
  </si>
  <si>
    <t>Homework 3.4, Chapter 8</t>
  </si>
  <si>
    <t>Chelsea Clinic projected the following budget information for 2021:</t>
  </si>
  <si>
    <t>Total FFS Visits Volume</t>
  </si>
  <si>
    <t>visits</t>
  </si>
  <si>
    <t>Payer Mix:</t>
  </si>
  <si>
    <t xml:space="preserve">   Blue Cross</t>
  </si>
  <si>
    <t xml:space="preserve">   Highmark</t>
  </si>
  <si>
    <t>Reimbursement Rates:</t>
  </si>
  <si>
    <t>per visit</t>
  </si>
  <si>
    <t>Variable Costs</t>
  </si>
  <si>
    <t xml:space="preserve">    Resource Inputs:</t>
  </si>
  <si>
    <t xml:space="preserve">        Labor</t>
  </si>
  <si>
    <t>total hours</t>
  </si>
  <si>
    <t xml:space="preserve">        Supplies</t>
  </si>
  <si>
    <t>total units</t>
  </si>
  <si>
    <t xml:space="preserve">    Resource Input Prices:</t>
  </si>
  <si>
    <t>per hour</t>
  </si>
  <si>
    <t>per unit</t>
  </si>
  <si>
    <t>Fixed Costs</t>
  </si>
  <si>
    <t>Using Exhibit 8.3 as a guide (excluding the capitated numbers since payers in this homework problem are all FFS) construct Chelsea Clinic's operating budget for 2021, including projections for volume, revenues, costs, and a P&amp;L statement</t>
  </si>
  <si>
    <t>Total Revenue -Total costs</t>
  </si>
  <si>
    <t>Break even point</t>
  </si>
  <si>
    <t>(10,000p)- (10,000*8)-(650000)-(70,000)</t>
  </si>
  <si>
    <t>10000P - 800000 = 0</t>
  </si>
  <si>
    <t>p = $80</t>
  </si>
  <si>
    <t xml:space="preserve">Break Even </t>
  </si>
  <si>
    <t>making a profit of $100000</t>
  </si>
  <si>
    <t xml:space="preserve"> 10000p - 10,000*vc-fc -oh = 100000</t>
  </si>
  <si>
    <t>10000p - 800000 = 100000</t>
  </si>
  <si>
    <t>Each</t>
  </si>
  <si>
    <t>Total RVUs</t>
  </si>
  <si>
    <t>RVU = TOTAL COSTS/TOTAL RVUS</t>
  </si>
  <si>
    <t>Total cost of exam = (cost per RVU) * (Total RVU)</t>
  </si>
  <si>
    <t>Total costs per exam = (Total Cost of exams)/(Number of exams)</t>
  </si>
  <si>
    <t>PAYER MIX:</t>
  </si>
  <si>
    <t>VISITS</t>
  </si>
  <si>
    <t>A. TOTAL FFS VOLUME</t>
  </si>
  <si>
    <t xml:space="preserve">    BLUE CROSS</t>
  </si>
  <si>
    <t xml:space="preserve">    HIGH MARK</t>
  </si>
  <si>
    <t>II REVENUE ASSUMPTIONS</t>
  </si>
  <si>
    <t>BLUE CROSS PROJECTED REVENUE</t>
  </si>
  <si>
    <t>HIGH MARK PROJECTED REVENUE</t>
  </si>
  <si>
    <t>TOTAL REVENUE</t>
  </si>
  <si>
    <t>III. COST ASSUMPTIONS</t>
  </si>
  <si>
    <t>A. VARIABLE COSTS</t>
  </si>
  <si>
    <t xml:space="preserve">    LABOUR</t>
  </si>
  <si>
    <t xml:space="preserve">    SUPPLIES</t>
  </si>
  <si>
    <t>B. FIXED COSTS</t>
  </si>
  <si>
    <t xml:space="preserve">    VARIABLE COST PER VISIT</t>
  </si>
  <si>
    <t xml:space="preserve">    TOTAL VARIABLE COST</t>
  </si>
  <si>
    <t>TOTAL PROJECTED COSTS</t>
  </si>
  <si>
    <t>PRO FORMA PROFIT AND LOSS STATEMENT</t>
  </si>
  <si>
    <t>I. VOLUME ASSUMPTIONS</t>
  </si>
  <si>
    <t>REVENUE</t>
  </si>
  <si>
    <t xml:space="preserve">    FFS</t>
  </si>
  <si>
    <t>COST</t>
  </si>
  <si>
    <t xml:space="preserve">    VARIABLE</t>
  </si>
  <si>
    <t xml:space="preserve">    FIXED</t>
  </si>
  <si>
    <t>PROJECTED PROFIT</t>
  </si>
  <si>
    <t>(Assumption made is that total labour and supplies are *100000)</t>
  </si>
  <si>
    <t>(TOTAL VARIABLE/TOTAL PROJECTED VISITS(FFS))</t>
  </si>
  <si>
    <t xml:space="preserve">    TOTAL REVENUE</t>
  </si>
  <si>
    <t xml:space="preserve">    TOTAL COST</t>
  </si>
  <si>
    <t>(COST OF COMBINED TEST)+(CONTRIBUTION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</si>
</sst>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i/>
      <u/>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u/>
      <sz val="11"/>
      <color theme="1"/>
      <name val="Calibri"/>
      <family val="2"/>
      <scheme val="minor"/>
    </font>
    <font>
      <u val="double"/>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xf numFmtId="0" fontId="3" fillId="0" borderId="0" xfId="0" applyFont="1"/>
    <xf numFmtId="164" fontId="0" fillId="0" borderId="0" xfId="2" applyNumberFormat="1" applyFont="1" applyFill="1" applyBorder="1"/>
    <xf numFmtId="164" fontId="0" fillId="0" borderId="0" xfId="2" applyNumberFormat="1" applyFont="1" applyBorder="1"/>
    <xf numFmtId="3" fontId="0" fillId="0" borderId="0" xfId="1" applyNumberFormat="1" applyFont="1" applyFill="1" applyBorder="1"/>
    <xf numFmtId="3" fontId="0" fillId="0" borderId="0" xfId="1" applyNumberFormat="1" applyFont="1" applyBorder="1"/>
    <xf numFmtId="0" fontId="4" fillId="0" borderId="0" xfId="0" applyFont="1"/>
    <xf numFmtId="164" fontId="4" fillId="0" borderId="0" xfId="0" applyNumberFormat="1" applyFont="1"/>
    <xf numFmtId="164" fontId="5" fillId="0" borderId="0" xfId="0" applyNumberFormat="1" applyFont="1"/>
    <xf numFmtId="0" fontId="5" fillId="0" borderId="0" xfId="0" applyFont="1"/>
    <xf numFmtId="165" fontId="0" fillId="0" borderId="0" xfId="1" applyNumberFormat="1" applyFont="1" applyFill="1" applyBorder="1"/>
    <xf numFmtId="165" fontId="0" fillId="0" borderId="0" xfId="1" applyNumberFormat="1" applyFont="1" applyBorder="1"/>
    <xf numFmtId="0" fontId="2" fillId="0" borderId="0" xfId="0" applyFont="1" applyAlignment="1">
      <alignment horizontal="left"/>
    </xf>
    <xf numFmtId="0" fontId="6" fillId="0" borderId="0" xfId="0" applyFont="1"/>
    <xf numFmtId="0" fontId="7" fillId="0" borderId="0" xfId="0" applyFont="1" applyAlignment="1">
      <alignment horizontal="center"/>
    </xf>
    <xf numFmtId="7" fontId="0" fillId="0" borderId="0" xfId="0" applyNumberFormat="1"/>
    <xf numFmtId="39" fontId="0" fillId="0" borderId="0" xfId="0" applyNumberFormat="1"/>
    <xf numFmtId="0" fontId="2" fillId="2" borderId="0" xfId="0" applyFont="1" applyFill="1"/>
    <xf numFmtId="0" fontId="0" fillId="2" borderId="0" xfId="0" applyFill="1"/>
    <xf numFmtId="0" fontId="2" fillId="0" borderId="9" xfId="0" applyFont="1" applyBorder="1"/>
    <xf numFmtId="0" fontId="2" fillId="0" borderId="9" xfId="0" applyFont="1" applyBorder="1" applyAlignment="1">
      <alignment horizontal="center" wrapText="1"/>
    </xf>
    <xf numFmtId="0" fontId="2" fillId="0" borderId="9" xfId="0" applyFont="1" applyBorder="1" applyAlignment="1">
      <alignment horizontal="right" wrapText="1"/>
    </xf>
    <xf numFmtId="0" fontId="0" fillId="0" borderId="9" xfId="0" applyBorder="1"/>
    <xf numFmtId="7" fontId="0" fillId="0" borderId="9" xfId="0" applyNumberFormat="1" applyBorder="1"/>
    <xf numFmtId="0" fontId="0" fillId="0" borderId="9" xfId="0" applyBorder="1" applyAlignment="1">
      <alignment horizontal="center"/>
    </xf>
    <xf numFmtId="7" fontId="0" fillId="0" borderId="9" xfId="0" applyNumberFormat="1" applyBorder="1" applyAlignment="1">
      <alignment horizontal="right"/>
    </xf>
    <xf numFmtId="39" fontId="0" fillId="0" borderId="9" xfId="0" applyNumberFormat="1" applyBorder="1"/>
    <xf numFmtId="0" fontId="0" fillId="0" borderId="0" xfId="0" applyAlignment="1">
      <alignment horizontal="center"/>
    </xf>
    <xf numFmtId="43" fontId="0" fillId="2" borderId="0" xfId="0" applyNumberFormat="1" applyFill="1"/>
    <xf numFmtId="43" fontId="4" fillId="2" borderId="0" xfId="0" applyNumberFormat="1" applyFont="1" applyFill="1"/>
    <xf numFmtId="0" fontId="5" fillId="0" borderId="0" xfId="0" applyFont="1" applyAlignment="1">
      <alignment horizontal="right"/>
    </xf>
    <xf numFmtId="7" fontId="5" fillId="3" borderId="0" xfId="0" applyNumberFormat="1" applyFont="1" applyFill="1"/>
    <xf numFmtId="43" fontId="0" fillId="0" borderId="0" xfId="0" applyNumberFormat="1"/>
    <xf numFmtId="43" fontId="4" fillId="0" borderId="0" xfId="0" applyNumberFormat="1" applyFont="1"/>
    <xf numFmtId="7" fontId="5" fillId="0" borderId="0" xfId="0" applyNumberFormat="1" applyFont="1"/>
    <xf numFmtId="0" fontId="2" fillId="0" borderId="0" xfId="0" applyFont="1" applyAlignment="1">
      <alignment wrapText="1"/>
    </xf>
    <xf numFmtId="0" fontId="7" fillId="0" borderId="0" xfId="0" applyFont="1"/>
    <xf numFmtId="0" fontId="7" fillId="0" borderId="0" xfId="0" applyFont="1" applyAlignment="1">
      <alignment horizontal="right"/>
    </xf>
    <xf numFmtId="1" fontId="0" fillId="0" borderId="0" xfId="0" applyNumberFormat="1" applyAlignment="1">
      <alignment horizontal="right"/>
    </xf>
    <xf numFmtId="3" fontId="0" fillId="0" borderId="0" xfId="0" applyNumberFormat="1"/>
    <xf numFmtId="1" fontId="0" fillId="0" borderId="0" xfId="0" applyNumberFormat="1"/>
    <xf numFmtId="3" fontId="7" fillId="0" borderId="0" xfId="0" applyNumberFormat="1" applyFont="1"/>
    <xf numFmtId="3" fontId="8" fillId="0" borderId="0" xfId="0" applyNumberFormat="1" applyFont="1"/>
    <xf numFmtId="164" fontId="0" fillId="0" borderId="0" xfId="0" applyNumberFormat="1"/>
    <xf numFmtId="7" fontId="2" fillId="0" borderId="0" xfId="1" applyNumberFormat="1" applyFont="1" applyFill="1" applyBorder="1"/>
    <xf numFmtId="0" fontId="0" fillId="0" borderId="0" xfId="0" applyAlignment="1">
      <alignment horizontal="right"/>
    </xf>
    <xf numFmtId="0" fontId="0" fillId="0" borderId="0" xfId="0" quotePrefix="1"/>
    <xf numFmtId="7" fontId="0" fillId="0" borderId="0" xfId="1" applyNumberFormat="1" applyFont="1"/>
    <xf numFmtId="9" fontId="1" fillId="0" borderId="0" xfId="3" applyFont="1" applyAlignment="1">
      <alignment horizontal="right"/>
    </xf>
    <xf numFmtId="0" fontId="1" fillId="0" borderId="0" xfId="0" applyFont="1"/>
    <xf numFmtId="164" fontId="0" fillId="0" borderId="0" xfId="0" applyNumberFormat="1" applyAlignment="1">
      <alignment horizontal="right"/>
    </xf>
    <xf numFmtId="7" fontId="4" fillId="0" borderId="0" xfId="0" applyNumberFormat="1" applyFont="1" applyAlignment="1">
      <alignment horizontal="right"/>
    </xf>
    <xf numFmtId="0" fontId="9" fillId="0" borderId="0" xfId="0" quotePrefix="1" applyFont="1"/>
    <xf numFmtId="164" fontId="8" fillId="0" borderId="0" xfId="0" applyNumberFormat="1" applyFont="1" applyAlignment="1">
      <alignment horizontal="right"/>
    </xf>
    <xf numFmtId="9" fontId="0" fillId="0" borderId="0" xfId="3" applyFont="1"/>
    <xf numFmtId="166" fontId="0" fillId="0" borderId="0" xfId="0" applyNumberFormat="1"/>
    <xf numFmtId="167" fontId="0" fillId="0" borderId="0" xfId="0" applyNumberFormat="1"/>
    <xf numFmtId="44" fontId="4" fillId="0" borderId="0" xfId="2" applyFont="1"/>
    <xf numFmtId="164" fontId="4" fillId="0" borderId="9" xfId="0" applyNumberFormat="1" applyFont="1" applyBorder="1"/>
    <xf numFmtId="44" fontId="4" fillId="3" borderId="0" xfId="2" applyFont="1" applyFill="1"/>
    <xf numFmtId="44" fontId="0" fillId="0" borderId="0" xfId="2" applyFont="1"/>
    <xf numFmtId="44" fontId="4" fillId="3" borderId="9" xfId="2" applyFont="1" applyFill="1" applyBorder="1"/>
    <xf numFmtId="0" fontId="2" fillId="2" borderId="1" xfId="0" applyFont="1" applyFill="1" applyBorder="1" applyAlignment="1">
      <alignment wrapText="1"/>
    </xf>
    <xf numFmtId="0" fontId="2" fillId="2" borderId="0" xfId="0" applyFont="1" applyFill="1" applyAlignment="1">
      <alignment wrapText="1"/>
    </xf>
    <xf numFmtId="0" fontId="5" fillId="2" borderId="0" xfId="0" applyFont="1" applyFill="1" applyAlignment="1">
      <alignment wrapText="1"/>
    </xf>
    <xf numFmtId="164" fontId="4" fillId="0" borderId="9" xfId="0" applyNumberFormat="1" applyFont="1" applyBorder="1" applyAlignment="1">
      <alignment horizont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2" fillId="2" borderId="0" xfId="0" applyFont="1" applyFill="1" applyAlignment="1">
      <alignment horizontal="left" vertical="center" wrapText="1"/>
    </xf>
    <xf numFmtId="0" fontId="0" fillId="0" borderId="0" xfId="0" quotePrefix="1"/>
    <xf numFmtId="0" fontId="2" fillId="2" borderId="0" xfId="0" applyFont="1" applyFill="1" applyAlignment="1">
      <alignment vertical="center" wrapText="1"/>
    </xf>
    <xf numFmtId="0" fontId="0" fillId="0" borderId="0" xfId="0" applyNumberFormat="1"/>
    <xf numFmtId="167" fontId="0" fillId="0" borderId="9" xfId="2" applyNumberFormat="1" applyFont="1" applyBorder="1" applyAlignment="1">
      <alignment horizontal="right"/>
    </xf>
    <xf numFmtId="167" fontId="0" fillId="0" borderId="9" xfId="0" applyNumberFormat="1" applyBorder="1" applyAlignment="1">
      <alignment horizontal="right"/>
    </xf>
    <xf numFmtId="0" fontId="0" fillId="0" borderId="0" xfId="0" applyFont="1"/>
    <xf numFmtId="9" fontId="0" fillId="0" borderId="0" xfId="3" applyFont="1" applyFill="1"/>
    <xf numFmtId="0" fontId="0" fillId="0" borderId="0" xfId="0" applyAlignment="1">
      <alignment horizontal="center"/>
    </xf>
    <xf numFmtId="0" fontId="0" fillId="3" borderId="0" xfId="0" applyFill="1" applyAlignment="1">
      <alignment horizontal="center"/>
    </xf>
    <xf numFmtId="167" fontId="0" fillId="3" borderId="0" xfId="0" applyNumberFormat="1" applyFill="1"/>
    <xf numFmtId="167" fontId="0" fillId="4" borderId="0" xfId="0" applyNumberFormat="1" applyFill="1"/>
    <xf numFmtId="167" fontId="7" fillId="0" borderId="0" xfId="0" applyNumberFormat="1" applyFont="1"/>
    <xf numFmtId="167" fontId="0" fillId="0" borderId="0" xfId="0" applyNumberFormat="1" applyFont="1"/>
    <xf numFmtId="167" fontId="4" fillId="4" borderId="0" xfId="0" applyNumberFormat="1" applyFon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24" zoomScale="90" zoomScaleNormal="90" workbookViewId="0">
      <selection activeCell="B28" sqref="B28:D28"/>
    </sheetView>
  </sheetViews>
  <sheetFormatPr defaultColWidth="9.140625" defaultRowHeight="15" x14ac:dyDescent="0.25"/>
  <cols>
    <col min="1" max="1" width="28.42578125" customWidth="1"/>
    <col min="2" max="2" width="13.28515625" customWidth="1"/>
    <col min="3" max="3" width="20.42578125" customWidth="1"/>
  </cols>
  <sheetData>
    <row r="1" spans="1:3" x14ac:dyDescent="0.25">
      <c r="A1" s="1" t="s">
        <v>0</v>
      </c>
    </row>
    <row r="2" spans="1:3" x14ac:dyDescent="0.25">
      <c r="A2" s="1" t="s">
        <v>1</v>
      </c>
    </row>
    <row r="4" spans="1:3" ht="15" customHeight="1" x14ac:dyDescent="0.25">
      <c r="A4" s="63" t="s">
        <v>2</v>
      </c>
      <c r="B4" s="64"/>
      <c r="C4" s="64"/>
    </row>
    <row r="5" spans="1:3" ht="15" customHeight="1" x14ac:dyDescent="0.25">
      <c r="A5" s="63"/>
      <c r="B5" s="64"/>
      <c r="C5" s="64"/>
    </row>
    <row r="7" spans="1:3" x14ac:dyDescent="0.25">
      <c r="A7" s="2" t="s">
        <v>3</v>
      </c>
    </row>
    <row r="8" spans="1:3" x14ac:dyDescent="0.25">
      <c r="A8" t="s">
        <v>4</v>
      </c>
      <c r="B8" s="3">
        <v>8</v>
      </c>
      <c r="C8" s="4"/>
    </row>
    <row r="9" spans="1:3" x14ac:dyDescent="0.25">
      <c r="A9" t="s">
        <v>5</v>
      </c>
      <c r="B9" s="3">
        <v>650000</v>
      </c>
      <c r="C9" s="4"/>
    </row>
    <row r="10" spans="1:3" x14ac:dyDescent="0.25">
      <c r="A10" t="s">
        <v>6</v>
      </c>
      <c r="B10" s="3">
        <v>70000</v>
      </c>
      <c r="C10" s="4"/>
    </row>
    <row r="11" spans="1:3" x14ac:dyDescent="0.25">
      <c r="A11" t="s">
        <v>7</v>
      </c>
      <c r="B11" s="5">
        <v>10000</v>
      </c>
      <c r="C11" s="6"/>
    </row>
    <row r="12" spans="1:3" ht="12.95" customHeight="1" x14ac:dyDescent="0.25">
      <c r="A12" s="1"/>
    </row>
    <row r="13" spans="1:3" ht="12.95" customHeight="1" x14ac:dyDescent="0.25">
      <c r="A13" s="7" t="s">
        <v>69</v>
      </c>
      <c r="B13" s="8" t="s">
        <v>68</v>
      </c>
      <c r="C13" s="8"/>
    </row>
    <row r="14" spans="1:3" ht="12.95" customHeight="1" x14ac:dyDescent="0.25">
      <c r="A14" s="7"/>
      <c r="B14" s="8"/>
      <c r="C14" s="8"/>
    </row>
    <row r="15" spans="1:3" ht="12.95" customHeight="1" x14ac:dyDescent="0.25">
      <c r="A15" s="7"/>
      <c r="B15" s="58" t="s">
        <v>70</v>
      </c>
      <c r="C15" s="8"/>
    </row>
    <row r="16" spans="1:3" ht="12.95" customHeight="1" x14ac:dyDescent="0.25">
      <c r="A16" s="7"/>
      <c r="B16" s="58" t="s">
        <v>71</v>
      </c>
      <c r="C16" s="8"/>
    </row>
    <row r="17" spans="1:13" ht="12.95" customHeight="1" x14ac:dyDescent="0.25">
      <c r="A17" s="7"/>
      <c r="B17" s="8" t="s">
        <v>72</v>
      </c>
      <c r="C17" s="8"/>
    </row>
    <row r="18" spans="1:13" ht="12.95" customHeight="1" x14ac:dyDescent="0.25">
      <c r="A18" s="7" t="s">
        <v>73</v>
      </c>
      <c r="B18" s="60">
        <v>80</v>
      </c>
      <c r="C18" s="8"/>
    </row>
    <row r="19" spans="1:13" ht="12.95" customHeight="1" x14ac:dyDescent="0.25">
      <c r="A19" s="7"/>
      <c r="B19" s="8"/>
      <c r="C19" s="8"/>
    </row>
    <row r="20" spans="1:13" ht="12.95" customHeight="1" x14ac:dyDescent="0.25">
      <c r="A20" s="7"/>
      <c r="B20" s="8"/>
      <c r="C20" s="8"/>
    </row>
    <row r="21" spans="1:13" ht="12.95" customHeight="1" x14ac:dyDescent="0.25">
      <c r="A21" s="7"/>
      <c r="B21" s="8"/>
      <c r="C21" s="8"/>
    </row>
    <row r="22" spans="1:13" ht="12.95" customHeight="1" x14ac:dyDescent="0.25">
      <c r="A22" s="7"/>
      <c r="B22" s="8"/>
      <c r="C22" s="9"/>
    </row>
    <row r="23" spans="1:13" ht="12.95" customHeight="1" x14ac:dyDescent="0.25">
      <c r="A23" s="10"/>
      <c r="B23" s="9"/>
      <c r="C23" s="9"/>
    </row>
    <row r="24" spans="1:13" ht="15.75" customHeight="1" x14ac:dyDescent="0.25">
      <c r="A24" s="65" t="s">
        <v>8</v>
      </c>
      <c r="B24" s="65"/>
      <c r="C24" s="65"/>
    </row>
    <row r="25" spans="1:13" ht="15.75" customHeight="1" x14ac:dyDescent="0.25">
      <c r="A25" s="65"/>
      <c r="B25" s="65"/>
      <c r="C25" s="65"/>
    </row>
    <row r="26" spans="1:13" ht="15.75" customHeight="1" x14ac:dyDescent="0.25">
      <c r="A26" s="65"/>
      <c r="B26" s="65"/>
      <c r="C26" s="65"/>
    </row>
    <row r="27" spans="1:13" ht="12.95" customHeight="1" x14ac:dyDescent="0.25">
      <c r="A27" s="10"/>
      <c r="B27" s="9"/>
      <c r="C27" s="9"/>
    </row>
    <row r="28" spans="1:13" ht="12.95" customHeight="1" x14ac:dyDescent="0.25">
      <c r="A28" s="7"/>
      <c r="B28" s="66" t="s">
        <v>74</v>
      </c>
      <c r="C28" s="66"/>
      <c r="D28" s="66"/>
    </row>
    <row r="29" spans="1:13" ht="12.95" customHeight="1" x14ac:dyDescent="0.25">
      <c r="A29" s="7"/>
      <c r="B29" s="66" t="s">
        <v>75</v>
      </c>
      <c r="C29" s="66"/>
      <c r="D29" s="23"/>
      <c r="M29" s="61"/>
    </row>
    <row r="30" spans="1:13" ht="12.95" customHeight="1" x14ac:dyDescent="0.25">
      <c r="A30" s="7"/>
      <c r="B30" s="59" t="s">
        <v>76</v>
      </c>
      <c r="C30" s="59"/>
      <c r="D30" s="23"/>
    </row>
    <row r="31" spans="1:13" ht="12.95" customHeight="1" x14ac:dyDescent="0.25">
      <c r="A31" s="7"/>
      <c r="B31" s="62">
        <v>90</v>
      </c>
      <c r="C31" s="59"/>
      <c r="D31" s="23"/>
    </row>
    <row r="32" spans="1:13" ht="12.95" customHeight="1" x14ac:dyDescent="0.25">
      <c r="A32" s="7"/>
      <c r="B32" s="8"/>
      <c r="C32" s="8"/>
    </row>
    <row r="33" spans="1:3" ht="12.95" customHeight="1" x14ac:dyDescent="0.25">
      <c r="A33" s="7"/>
      <c r="B33" s="8"/>
      <c r="C33" s="9"/>
    </row>
    <row r="34" spans="1:3" ht="12.95" customHeight="1" x14ac:dyDescent="0.25">
      <c r="B34" s="11"/>
      <c r="C34" s="12"/>
    </row>
    <row r="35" spans="1:3" ht="12.95" customHeight="1" x14ac:dyDescent="0.25"/>
    <row r="36" spans="1:3" ht="12.95" customHeight="1" x14ac:dyDescent="0.25"/>
    <row r="37" spans="1:3" ht="12.95" customHeight="1" x14ac:dyDescent="0.25"/>
    <row r="38" spans="1:3" ht="12.95" customHeight="1" x14ac:dyDescent="0.25"/>
    <row r="39" spans="1:3" ht="12.95" customHeight="1" x14ac:dyDescent="0.25"/>
    <row r="40" spans="1:3" ht="12.95" customHeight="1" x14ac:dyDescent="0.25"/>
    <row r="41" spans="1:3" ht="12.95" customHeight="1" x14ac:dyDescent="0.25"/>
    <row r="42" spans="1:3" ht="12.95" customHeight="1" x14ac:dyDescent="0.25"/>
    <row r="43" spans="1:3" ht="12.95" customHeight="1" x14ac:dyDescent="0.25"/>
    <row r="44" spans="1:3" ht="12.95" customHeight="1" x14ac:dyDescent="0.25"/>
    <row r="45" spans="1:3" ht="12.95" customHeight="1" x14ac:dyDescent="0.25"/>
    <row r="46" spans="1:3" ht="12.95" customHeight="1" x14ac:dyDescent="0.25"/>
    <row r="47" spans="1:3" ht="12.95" customHeight="1" x14ac:dyDescent="0.25"/>
    <row r="48" spans="1:3" ht="12.95" customHeight="1" x14ac:dyDescent="0.25"/>
    <row r="49" ht="12.95" customHeight="1" x14ac:dyDescent="0.25"/>
    <row r="50" ht="12.95" customHeight="1" x14ac:dyDescent="0.25"/>
    <row r="51" ht="12.95" customHeight="1" x14ac:dyDescent="0.25"/>
  </sheetData>
  <mergeCells count="4">
    <mergeCell ref="A4:C5"/>
    <mergeCell ref="A24:C26"/>
    <mergeCell ref="B28:D28"/>
    <mergeCell ref="B29:C2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topLeftCell="A17" zoomScale="90" zoomScaleNormal="90" workbookViewId="0">
      <selection activeCell="H35" sqref="H35"/>
    </sheetView>
  </sheetViews>
  <sheetFormatPr defaultColWidth="9.140625" defaultRowHeight="15" x14ac:dyDescent="0.25"/>
  <cols>
    <col min="1" max="1" width="14.85546875" customWidth="1"/>
    <col min="2" max="3" width="10.140625" customWidth="1"/>
    <col min="4" max="4" width="10" customWidth="1"/>
    <col min="5" max="5" width="11.85546875" customWidth="1"/>
    <col min="6" max="6" width="14.7109375" customWidth="1"/>
  </cols>
  <sheetData>
    <row r="1" spans="1:6" x14ac:dyDescent="0.25">
      <c r="A1" s="1" t="s">
        <v>0</v>
      </c>
    </row>
    <row r="2" spans="1:6" x14ac:dyDescent="0.25">
      <c r="A2" s="1" t="s">
        <v>9</v>
      </c>
    </row>
    <row r="3" spans="1:6" x14ac:dyDescent="0.25">
      <c r="A3" s="13"/>
    </row>
    <row r="4" spans="1:6" ht="15" customHeight="1" x14ac:dyDescent="0.25">
      <c r="A4" s="67" t="s">
        <v>10</v>
      </c>
      <c r="B4" s="68"/>
      <c r="C4" s="68"/>
      <c r="D4" s="68"/>
      <c r="E4" s="68"/>
      <c r="F4" s="69"/>
    </row>
    <row r="5" spans="1:6" x14ac:dyDescent="0.25">
      <c r="A5" s="70"/>
      <c r="B5" s="71"/>
      <c r="C5" s="71"/>
      <c r="D5" s="71"/>
      <c r="E5" s="71"/>
      <c r="F5" s="72"/>
    </row>
    <row r="6" spans="1:6" x14ac:dyDescent="0.25">
      <c r="A6" s="70"/>
      <c r="B6" s="71"/>
      <c r="C6" s="71"/>
      <c r="D6" s="71"/>
      <c r="E6" s="71"/>
      <c r="F6" s="72"/>
    </row>
    <row r="7" spans="1:6" x14ac:dyDescent="0.25">
      <c r="A7" s="70"/>
      <c r="B7" s="71"/>
      <c r="C7" s="71"/>
      <c r="D7" s="71"/>
      <c r="E7" s="71"/>
      <c r="F7" s="72"/>
    </row>
    <row r="8" spans="1:6" x14ac:dyDescent="0.25">
      <c r="A8" s="70"/>
      <c r="B8" s="71"/>
      <c r="C8" s="71"/>
      <c r="D8" s="71"/>
      <c r="E8" s="71"/>
      <c r="F8" s="72"/>
    </row>
    <row r="9" spans="1:6" x14ac:dyDescent="0.25">
      <c r="A9" s="70"/>
      <c r="B9" s="71"/>
      <c r="C9" s="71"/>
      <c r="D9" s="71"/>
      <c r="E9" s="71"/>
      <c r="F9" s="72"/>
    </row>
    <row r="10" spans="1:6" x14ac:dyDescent="0.25">
      <c r="A10" s="73"/>
      <c r="B10" s="74"/>
      <c r="C10" s="74"/>
      <c r="D10" s="74"/>
      <c r="E10" s="74"/>
      <c r="F10" s="75"/>
    </row>
    <row r="11" spans="1:6" x14ac:dyDescent="0.25">
      <c r="A11" s="13"/>
    </row>
    <row r="12" spans="1:6" x14ac:dyDescent="0.25">
      <c r="A12" s="14" t="s">
        <v>11</v>
      </c>
    </row>
    <row r="13" spans="1:6" x14ac:dyDescent="0.25">
      <c r="B13" s="15" t="s">
        <v>12</v>
      </c>
      <c r="C13" s="15" t="s">
        <v>13</v>
      </c>
      <c r="D13" s="15" t="s">
        <v>14</v>
      </c>
    </row>
    <row r="14" spans="1:6" x14ac:dyDescent="0.25">
      <c r="A14" t="s">
        <v>15</v>
      </c>
      <c r="B14" s="16">
        <v>3.5</v>
      </c>
      <c r="C14" s="16">
        <v>3.5</v>
      </c>
      <c r="D14" s="16">
        <v>3.5</v>
      </c>
    </row>
    <row r="15" spans="1:6" x14ac:dyDescent="0.25">
      <c r="A15" t="s">
        <v>16</v>
      </c>
      <c r="B15" s="17">
        <v>1.25</v>
      </c>
      <c r="C15" s="17">
        <v>1.25</v>
      </c>
      <c r="D15" s="17">
        <v>1.25</v>
      </c>
    </row>
    <row r="16" spans="1:6" x14ac:dyDescent="0.25">
      <c r="A16" t="s">
        <v>17</v>
      </c>
      <c r="B16" s="17">
        <v>0.25</v>
      </c>
      <c r="C16" s="17">
        <v>0.25</v>
      </c>
      <c r="D16" s="17">
        <v>0.25</v>
      </c>
    </row>
    <row r="17" spans="1:7" x14ac:dyDescent="0.25">
      <c r="A17" t="s">
        <v>18</v>
      </c>
      <c r="B17" s="17">
        <v>2</v>
      </c>
      <c r="C17" s="17">
        <v>0.85</v>
      </c>
      <c r="D17" s="17">
        <v>1.25</v>
      </c>
    </row>
    <row r="18" spans="1:7" x14ac:dyDescent="0.25">
      <c r="A18" t="s">
        <v>19</v>
      </c>
      <c r="B18" s="17">
        <v>0.15</v>
      </c>
      <c r="C18" s="17">
        <v>0.15</v>
      </c>
      <c r="D18" s="17">
        <v>0.15</v>
      </c>
    </row>
    <row r="19" spans="1:7" x14ac:dyDescent="0.25">
      <c r="A19" t="s">
        <v>20</v>
      </c>
      <c r="B19" s="17">
        <v>0.1</v>
      </c>
      <c r="C19" s="17">
        <v>0.1</v>
      </c>
      <c r="D19" s="17">
        <v>0.1</v>
      </c>
    </row>
    <row r="21" spans="1:7" x14ac:dyDescent="0.25">
      <c r="A21" s="18" t="s">
        <v>21</v>
      </c>
      <c r="B21" s="19"/>
      <c r="C21" s="19"/>
      <c r="D21" s="19"/>
      <c r="E21" s="19"/>
      <c r="F21" s="19"/>
      <c r="G21" s="19"/>
    </row>
    <row r="23" spans="1:7" x14ac:dyDescent="0.25">
      <c r="A23" s="14"/>
      <c r="E23" s="14"/>
    </row>
    <row r="24" spans="1:7" ht="46.5" customHeight="1" x14ac:dyDescent="0.25">
      <c r="A24" s="20" t="s">
        <v>22</v>
      </c>
      <c r="B24" s="21" t="s">
        <v>12</v>
      </c>
      <c r="C24" s="21" t="s">
        <v>13</v>
      </c>
      <c r="D24" s="21" t="s">
        <v>14</v>
      </c>
      <c r="E24" s="21" t="s">
        <v>23</v>
      </c>
      <c r="F24" s="22" t="s">
        <v>24</v>
      </c>
    </row>
    <row r="25" spans="1:7" x14ac:dyDescent="0.25">
      <c r="A25" s="23" t="s">
        <v>15</v>
      </c>
      <c r="B25" s="24">
        <f>B14</f>
        <v>3.5</v>
      </c>
      <c r="C25" s="24">
        <f t="shared" ref="C25:D25" si="0">C14</f>
        <v>3.5</v>
      </c>
      <c r="D25" s="24">
        <f t="shared" si="0"/>
        <v>3.5</v>
      </c>
      <c r="E25" s="25">
        <v>1</v>
      </c>
      <c r="F25" s="26">
        <f>PRODUCT(B25,E25)</f>
        <v>3.5</v>
      </c>
    </row>
    <row r="26" spans="1:7" x14ac:dyDescent="0.25">
      <c r="A26" s="23" t="s">
        <v>16</v>
      </c>
      <c r="B26" s="27">
        <f>B15</f>
        <v>1.25</v>
      </c>
      <c r="C26" s="27">
        <f t="shared" ref="C26:D26" si="1">C15</f>
        <v>1.25</v>
      </c>
      <c r="D26" s="27">
        <f t="shared" si="1"/>
        <v>1.25</v>
      </c>
      <c r="E26" s="25">
        <v>2</v>
      </c>
      <c r="F26" s="26">
        <f t="shared" ref="F26:F27" si="2">PRODUCT(B26,E26)</f>
        <v>2.5</v>
      </c>
    </row>
    <row r="27" spans="1:7" x14ac:dyDescent="0.25">
      <c r="A27" s="23" t="s">
        <v>17</v>
      </c>
      <c r="B27" s="27">
        <f t="shared" ref="B27:D27" si="3">B16</f>
        <v>0.25</v>
      </c>
      <c r="C27" s="27">
        <f t="shared" si="3"/>
        <v>0.25</v>
      </c>
      <c r="D27" s="27">
        <f t="shared" si="3"/>
        <v>0.25</v>
      </c>
      <c r="E27" s="25">
        <v>1</v>
      </c>
      <c r="F27" s="26">
        <f>PRODUCT(B27,E27)</f>
        <v>0.25</v>
      </c>
    </row>
    <row r="28" spans="1:7" x14ac:dyDescent="0.25">
      <c r="A28" s="23" t="s">
        <v>18</v>
      </c>
      <c r="B28" s="27">
        <f t="shared" ref="B28:D28" si="4">B17</f>
        <v>2</v>
      </c>
      <c r="C28" s="27">
        <f t="shared" si="4"/>
        <v>0.85</v>
      </c>
      <c r="D28" s="27">
        <f t="shared" si="4"/>
        <v>1.25</v>
      </c>
      <c r="E28" s="25" t="s">
        <v>77</v>
      </c>
      <c r="F28" s="80">
        <f>SUM(B28,D28)</f>
        <v>3.25</v>
      </c>
    </row>
    <row r="29" spans="1:7" x14ac:dyDescent="0.25">
      <c r="A29" s="23" t="s">
        <v>19</v>
      </c>
      <c r="B29" s="27">
        <f t="shared" ref="B29:D29" si="5">B18</f>
        <v>0.15</v>
      </c>
      <c r="C29" s="27">
        <f t="shared" si="5"/>
        <v>0.15</v>
      </c>
      <c r="D29" s="27">
        <f t="shared" si="5"/>
        <v>0.15</v>
      </c>
      <c r="E29" s="25">
        <v>1</v>
      </c>
      <c r="F29" s="81">
        <f>PRODUCT(B29,E29)</f>
        <v>0.15</v>
      </c>
    </row>
    <row r="30" spans="1:7" x14ac:dyDescent="0.25">
      <c r="A30" s="23" t="s">
        <v>20</v>
      </c>
      <c r="B30" s="27">
        <f t="shared" ref="B30:D30" si="6">B19</f>
        <v>0.1</v>
      </c>
      <c r="C30" s="27">
        <f t="shared" si="6"/>
        <v>0.1</v>
      </c>
      <c r="D30" s="27">
        <f t="shared" si="6"/>
        <v>0.1</v>
      </c>
      <c r="E30" s="25">
        <v>1</v>
      </c>
      <c r="F30" s="81">
        <f>PRODUCT(B30,E30)</f>
        <v>0.1</v>
      </c>
    </row>
    <row r="31" spans="1:7" x14ac:dyDescent="0.25">
      <c r="B31" s="17"/>
      <c r="C31" s="17"/>
      <c r="D31" s="17"/>
      <c r="E31" s="28"/>
      <c r="F31" s="17"/>
    </row>
    <row r="32" spans="1:7" x14ac:dyDescent="0.25">
      <c r="A32" s="18" t="s">
        <v>25</v>
      </c>
      <c r="B32" s="29"/>
      <c r="C32" s="29"/>
      <c r="D32" s="30"/>
      <c r="E32" s="31" t="s">
        <v>26</v>
      </c>
      <c r="F32" s="32">
        <f>SUM(F25:F30)</f>
        <v>9.75</v>
      </c>
    </row>
    <row r="33" spans="1:11" x14ac:dyDescent="0.25">
      <c r="B33" s="33"/>
      <c r="C33" s="33"/>
      <c r="D33" s="34"/>
      <c r="E33" s="31"/>
      <c r="F33" s="35"/>
    </row>
    <row r="34" spans="1:11" x14ac:dyDescent="0.25">
      <c r="A34" s="18" t="s">
        <v>27</v>
      </c>
      <c r="B34" s="29"/>
      <c r="C34" s="29"/>
      <c r="D34" s="34"/>
      <c r="E34" s="31" t="s">
        <v>28</v>
      </c>
      <c r="F34" s="32">
        <f>SUM(10,F32)</f>
        <v>19.75</v>
      </c>
      <c r="G34" s="84" t="s">
        <v>111</v>
      </c>
      <c r="H34" s="84"/>
      <c r="I34" s="84"/>
      <c r="J34" s="84"/>
      <c r="K34" s="84"/>
    </row>
    <row r="35" spans="1:11" x14ac:dyDescent="0.25">
      <c r="A35" s="18" t="s">
        <v>29</v>
      </c>
      <c r="B35" s="29"/>
      <c r="C35" s="29"/>
      <c r="D35" s="34"/>
      <c r="E35" s="31"/>
      <c r="F35" s="35"/>
    </row>
    <row r="36" spans="1:11" x14ac:dyDescent="0.25">
      <c r="B36" s="33"/>
      <c r="C36" s="33"/>
      <c r="D36" s="34"/>
      <c r="E36" s="31"/>
    </row>
  </sheetData>
  <mergeCells count="2">
    <mergeCell ref="A4:F10"/>
    <mergeCell ref="G34:K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6" zoomScale="90" zoomScaleNormal="90" workbookViewId="0">
      <selection activeCell="C18" sqref="C18"/>
    </sheetView>
  </sheetViews>
  <sheetFormatPr defaultColWidth="9.140625" defaultRowHeight="15" x14ac:dyDescent="0.25"/>
  <cols>
    <col min="1" max="1" width="15.7109375" customWidth="1"/>
    <col min="2" max="2" width="14.140625" customWidth="1"/>
    <col min="3" max="3" width="12.28515625" customWidth="1"/>
    <col min="4" max="4" width="14.140625" customWidth="1"/>
    <col min="5" max="5" width="12.28515625" customWidth="1"/>
    <col min="6" max="6" width="12.42578125" customWidth="1"/>
  </cols>
  <sheetData>
    <row r="1" spans="1:6" x14ac:dyDescent="0.25">
      <c r="A1" s="1" t="s">
        <v>0</v>
      </c>
    </row>
    <row r="2" spans="1:6" x14ac:dyDescent="0.25">
      <c r="A2" s="1" t="s">
        <v>30</v>
      </c>
    </row>
    <row r="3" spans="1:6" x14ac:dyDescent="0.25">
      <c r="A3" s="13"/>
    </row>
    <row r="4" spans="1:6" ht="15" customHeight="1" x14ac:dyDescent="0.25">
      <c r="A4" s="76" t="s">
        <v>31</v>
      </c>
      <c r="B4" s="76"/>
      <c r="C4" s="76"/>
      <c r="D4" s="76"/>
      <c r="E4" s="76"/>
      <c r="F4" s="76"/>
    </row>
    <row r="5" spans="1:6" x14ac:dyDescent="0.25">
      <c r="A5" s="76"/>
      <c r="B5" s="76"/>
      <c r="C5" s="76"/>
      <c r="D5" s="76"/>
      <c r="E5" s="76"/>
      <c r="F5" s="76"/>
    </row>
    <row r="6" spans="1:6" x14ac:dyDescent="0.25">
      <c r="A6" s="76"/>
      <c r="B6" s="76"/>
      <c r="C6" s="76"/>
      <c r="D6" s="76"/>
      <c r="E6" s="76"/>
      <c r="F6" s="76"/>
    </row>
    <row r="7" spans="1:6" x14ac:dyDescent="0.25">
      <c r="A7" s="76"/>
      <c r="B7" s="76"/>
      <c r="C7" s="76"/>
      <c r="D7" s="76"/>
      <c r="E7" s="76"/>
      <c r="F7" s="76"/>
    </row>
    <row r="8" spans="1:6" x14ac:dyDescent="0.25">
      <c r="A8" s="76"/>
      <c r="B8" s="76"/>
      <c r="C8" s="76"/>
      <c r="D8" s="76"/>
      <c r="E8" s="76"/>
      <c r="F8" s="76"/>
    </row>
    <row r="9" spans="1:6" x14ac:dyDescent="0.25">
      <c r="A9" s="36"/>
      <c r="B9" s="36"/>
      <c r="C9" s="36"/>
      <c r="D9" s="36"/>
      <c r="E9" s="36"/>
      <c r="F9" s="36"/>
    </row>
    <row r="10" spans="1:6" x14ac:dyDescent="0.25">
      <c r="A10" s="37" t="s">
        <v>32</v>
      </c>
      <c r="B10" s="38" t="s">
        <v>33</v>
      </c>
      <c r="C10" s="38" t="s">
        <v>34</v>
      </c>
      <c r="D10" s="38" t="s">
        <v>78</v>
      </c>
    </row>
    <row r="11" spans="1:6" x14ac:dyDescent="0.25">
      <c r="A11" t="s">
        <v>35</v>
      </c>
      <c r="B11" s="39">
        <v>25</v>
      </c>
      <c r="C11" s="40">
        <v>3000</v>
      </c>
      <c r="D11">
        <f>PRODUCT(C11,B11)</f>
        <v>75000</v>
      </c>
    </row>
    <row r="12" spans="1:6" x14ac:dyDescent="0.25">
      <c r="A12" t="s">
        <v>36</v>
      </c>
      <c r="B12" s="41">
        <v>30</v>
      </c>
      <c r="C12" s="40">
        <v>1500</v>
      </c>
      <c r="D12">
        <f t="shared" ref="D12:D13" si="0">PRODUCT(C12,B12)</f>
        <v>45000</v>
      </c>
    </row>
    <row r="13" spans="1:6" x14ac:dyDescent="0.25">
      <c r="A13" t="s">
        <v>37</v>
      </c>
      <c r="B13" s="41">
        <v>45</v>
      </c>
      <c r="C13" s="42">
        <v>750</v>
      </c>
      <c r="D13">
        <f t="shared" si="0"/>
        <v>33750</v>
      </c>
    </row>
    <row r="14" spans="1:6" x14ac:dyDescent="0.25">
      <c r="A14" t="s">
        <v>38</v>
      </c>
      <c r="B14" s="41"/>
      <c r="C14" s="43">
        <f>SUM(C11:C13)</f>
        <v>5250</v>
      </c>
    </row>
    <row r="15" spans="1:6" ht="15.75" customHeight="1" x14ac:dyDescent="0.25">
      <c r="A15" t="s">
        <v>39</v>
      </c>
      <c r="B15" s="44">
        <v>800000</v>
      </c>
    </row>
    <row r="16" spans="1:6" ht="15.75" customHeight="1" x14ac:dyDescent="0.25">
      <c r="A16" t="s">
        <v>78</v>
      </c>
      <c r="B16" s="79">
        <f>SUM(D11:D13)</f>
        <v>153750</v>
      </c>
    </row>
    <row r="17" spans="1:6" x14ac:dyDescent="0.25">
      <c r="A17" s="18" t="s">
        <v>40</v>
      </c>
      <c r="B17" s="19"/>
      <c r="C17" s="19"/>
      <c r="D17" s="19"/>
      <c r="E17" s="19"/>
    </row>
    <row r="18" spans="1:6" x14ac:dyDescent="0.25">
      <c r="A18" s="82" t="s">
        <v>79</v>
      </c>
    </row>
    <row r="19" spans="1:6" x14ac:dyDescent="0.25">
      <c r="A19" t="s">
        <v>41</v>
      </c>
      <c r="B19" s="90">
        <f>$B$15/$B$16</f>
        <v>5.2032520325203251</v>
      </c>
      <c r="C19" s="45"/>
    </row>
    <row r="20" spans="1:6" x14ac:dyDescent="0.25">
      <c r="C20" s="45"/>
    </row>
    <row r="21" spans="1:6" x14ac:dyDescent="0.25">
      <c r="C21" s="45"/>
    </row>
    <row r="22" spans="1:6" x14ac:dyDescent="0.25">
      <c r="C22" s="45"/>
    </row>
    <row r="23" spans="1:6" x14ac:dyDescent="0.25">
      <c r="C23" s="45"/>
    </row>
    <row r="24" spans="1:6" x14ac:dyDescent="0.25">
      <c r="C24" s="45"/>
    </row>
    <row r="25" spans="1:6" x14ac:dyDescent="0.25">
      <c r="C25" s="45"/>
    </row>
    <row r="26" spans="1:6" x14ac:dyDescent="0.25">
      <c r="A26" s="1"/>
    </row>
    <row r="27" spans="1:6" x14ac:dyDescent="0.25">
      <c r="A27" s="1"/>
    </row>
    <row r="28" spans="1:6" x14ac:dyDescent="0.25">
      <c r="A28" s="18" t="s">
        <v>42</v>
      </c>
      <c r="B28" s="19"/>
      <c r="C28" s="19"/>
      <c r="D28" s="19"/>
    </row>
    <row r="29" spans="1:6" x14ac:dyDescent="0.25">
      <c r="A29" s="1" t="s">
        <v>80</v>
      </c>
    </row>
    <row r="30" spans="1:6" x14ac:dyDescent="0.25">
      <c r="B30" s="15" t="s">
        <v>43</v>
      </c>
      <c r="C30" s="40"/>
      <c r="D30" s="46"/>
    </row>
    <row r="31" spans="1:6" x14ac:dyDescent="0.25">
      <c r="A31" t="s">
        <v>35</v>
      </c>
      <c r="B31" s="52">
        <f>PRODUCT(D11,$B$19)</f>
        <v>390243.90243902436</v>
      </c>
      <c r="D31" s="40"/>
      <c r="F31" s="47"/>
    </row>
    <row r="32" spans="1:6" x14ac:dyDescent="0.25">
      <c r="A32" t="s">
        <v>36</v>
      </c>
      <c r="B32" s="52">
        <f t="shared" ref="B32:B33" si="1">PRODUCT(D12,$B$19)</f>
        <v>234146.34146341463</v>
      </c>
      <c r="C32" s="48"/>
      <c r="D32" s="40"/>
      <c r="F32" s="47"/>
    </row>
    <row r="33" spans="1:7" x14ac:dyDescent="0.25">
      <c r="A33" t="s">
        <v>37</v>
      </c>
      <c r="B33" s="52">
        <f t="shared" si="1"/>
        <v>175609.75609756098</v>
      </c>
      <c r="C33" s="83"/>
      <c r="D33" s="40"/>
      <c r="F33" s="47"/>
    </row>
    <row r="34" spans="1:7" x14ac:dyDescent="0.25">
      <c r="B34" s="41"/>
      <c r="C34" s="49"/>
      <c r="D34" s="40"/>
    </row>
    <row r="35" spans="1:7" x14ac:dyDescent="0.25">
      <c r="C35" s="52"/>
      <c r="D35" s="40"/>
    </row>
    <row r="36" spans="1:7" x14ac:dyDescent="0.25">
      <c r="C36" s="52"/>
      <c r="D36" s="77"/>
      <c r="E36" s="77"/>
    </row>
    <row r="37" spans="1:7" x14ac:dyDescent="0.25">
      <c r="A37" s="18" t="s">
        <v>44</v>
      </c>
      <c r="C37" s="52"/>
      <c r="D37" s="19"/>
      <c r="E37" s="19"/>
      <c r="F37" s="19"/>
    </row>
    <row r="38" spans="1:7" x14ac:dyDescent="0.25">
      <c r="B38" s="15" t="s">
        <v>45</v>
      </c>
      <c r="C38" t="s">
        <v>81</v>
      </c>
      <c r="D38" s="50"/>
      <c r="E38" s="50"/>
      <c r="F38" s="50"/>
      <c r="G38" s="50"/>
    </row>
    <row r="39" spans="1:7" x14ac:dyDescent="0.25">
      <c r="A39" t="s">
        <v>35</v>
      </c>
      <c r="B39" s="51">
        <f>B31/C11</f>
        <v>130.08130081300811</v>
      </c>
      <c r="E39" s="47"/>
      <c r="F39" s="53"/>
    </row>
    <row r="40" spans="1:7" x14ac:dyDescent="0.25">
      <c r="A40" t="s">
        <v>36</v>
      </c>
      <c r="B40" s="51">
        <f t="shared" ref="B40:B41" si="2">B32/C12</f>
        <v>156.09756097560975</v>
      </c>
      <c r="E40" s="47"/>
      <c r="F40" s="53"/>
    </row>
    <row r="41" spans="1:7" x14ac:dyDescent="0.25">
      <c r="A41" t="s">
        <v>37</v>
      </c>
      <c r="B41" s="51">
        <f t="shared" si="2"/>
        <v>234.14634146341464</v>
      </c>
      <c r="E41" s="47"/>
      <c r="F41" s="53"/>
    </row>
    <row r="42" spans="1:7" x14ac:dyDescent="0.25">
      <c r="A42" t="s">
        <v>46</v>
      </c>
      <c r="B42" s="54">
        <f>SUM(B39:B41)</f>
        <v>520.32520325203245</v>
      </c>
    </row>
  </sheetData>
  <mergeCells count="2">
    <mergeCell ref="A4:F8"/>
    <mergeCell ref="D36:E3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6" zoomScale="90" zoomScaleNormal="90" workbookViewId="0">
      <selection activeCell="A55" sqref="A55"/>
    </sheetView>
  </sheetViews>
  <sheetFormatPr defaultColWidth="9.140625" defaultRowHeight="15" x14ac:dyDescent="0.25"/>
  <cols>
    <col min="1" max="1" width="30.140625" customWidth="1"/>
    <col min="2" max="2" width="14.85546875" bestFit="1" customWidth="1"/>
    <col min="3" max="3" width="10.42578125" customWidth="1"/>
  </cols>
  <sheetData>
    <row r="1" spans="1:3" x14ac:dyDescent="0.25">
      <c r="A1" s="1" t="s">
        <v>47</v>
      </c>
    </row>
    <row r="2" spans="1:3" x14ac:dyDescent="0.25">
      <c r="A2" s="1" t="s">
        <v>48</v>
      </c>
    </row>
    <row r="4" spans="1:3" x14ac:dyDescent="0.25">
      <c r="A4" s="1" t="s">
        <v>49</v>
      </c>
    </row>
    <row r="6" spans="1:3" x14ac:dyDescent="0.25">
      <c r="A6" t="s">
        <v>50</v>
      </c>
      <c r="B6" s="40">
        <v>70000</v>
      </c>
      <c r="C6" t="s">
        <v>51</v>
      </c>
    </row>
    <row r="7" spans="1:3" x14ac:dyDescent="0.25">
      <c r="A7" t="s">
        <v>52</v>
      </c>
    </row>
    <row r="8" spans="1:3" x14ac:dyDescent="0.25">
      <c r="A8" t="s">
        <v>53</v>
      </c>
      <c r="B8" s="55">
        <v>0.6</v>
      </c>
    </row>
    <row r="9" spans="1:3" x14ac:dyDescent="0.25">
      <c r="A9" t="s">
        <v>54</v>
      </c>
      <c r="B9" s="55">
        <v>0.4</v>
      </c>
    </row>
    <row r="10" spans="1:3" x14ac:dyDescent="0.25">
      <c r="A10" t="s">
        <v>55</v>
      </c>
    </row>
    <row r="11" spans="1:3" x14ac:dyDescent="0.25">
      <c r="A11" t="s">
        <v>53</v>
      </c>
      <c r="B11" s="44">
        <v>45</v>
      </c>
      <c r="C11" t="s">
        <v>56</v>
      </c>
    </row>
    <row r="12" spans="1:3" x14ac:dyDescent="0.25">
      <c r="A12" t="s">
        <v>54</v>
      </c>
      <c r="B12" s="44">
        <v>50</v>
      </c>
      <c r="C12" t="s">
        <v>56</v>
      </c>
    </row>
    <row r="13" spans="1:3" x14ac:dyDescent="0.25">
      <c r="A13" t="s">
        <v>57</v>
      </c>
    </row>
    <row r="14" spans="1:3" x14ac:dyDescent="0.25">
      <c r="A14" t="s">
        <v>58</v>
      </c>
    </row>
    <row r="15" spans="1:3" x14ac:dyDescent="0.25">
      <c r="A15" t="s">
        <v>59</v>
      </c>
      <c r="B15" s="56">
        <v>0.7</v>
      </c>
      <c r="C15" t="s">
        <v>60</v>
      </c>
    </row>
    <row r="16" spans="1:3" x14ac:dyDescent="0.25">
      <c r="A16" t="s">
        <v>61</v>
      </c>
      <c r="B16" s="56">
        <v>1.3</v>
      </c>
      <c r="C16" t="s">
        <v>62</v>
      </c>
    </row>
    <row r="17" spans="1:6" x14ac:dyDescent="0.25">
      <c r="A17" t="s">
        <v>63</v>
      </c>
    </row>
    <row r="18" spans="1:6" x14ac:dyDescent="0.25">
      <c r="A18" t="s">
        <v>59</v>
      </c>
      <c r="B18" s="57">
        <v>22</v>
      </c>
      <c r="C18" t="s">
        <v>64</v>
      </c>
    </row>
    <row r="19" spans="1:6" x14ac:dyDescent="0.25">
      <c r="A19" t="s">
        <v>61</v>
      </c>
      <c r="B19" s="57">
        <v>1.25</v>
      </c>
      <c r="C19" t="s">
        <v>65</v>
      </c>
    </row>
    <row r="20" spans="1:6" x14ac:dyDescent="0.25">
      <c r="A20" t="s">
        <v>66</v>
      </c>
      <c r="B20" s="44">
        <v>800000</v>
      </c>
    </row>
    <row r="22" spans="1:6" ht="15" customHeight="1" x14ac:dyDescent="0.25">
      <c r="A22" s="78" t="s">
        <v>67</v>
      </c>
      <c r="B22" s="78"/>
      <c r="C22" s="78"/>
      <c r="D22" s="78"/>
      <c r="E22" s="78"/>
      <c r="F22" s="36"/>
    </row>
    <row r="23" spans="1:6" x14ac:dyDescent="0.25">
      <c r="A23" s="78"/>
      <c r="B23" s="78"/>
      <c r="C23" s="78"/>
      <c r="D23" s="78"/>
      <c r="E23" s="78"/>
      <c r="F23" s="36"/>
    </row>
    <row r="24" spans="1:6" x14ac:dyDescent="0.25">
      <c r="A24" s="78"/>
      <c r="B24" s="78"/>
      <c r="C24" s="78"/>
      <c r="D24" s="78"/>
      <c r="E24" s="78"/>
      <c r="F24" s="36"/>
    </row>
    <row r="25" spans="1:6" x14ac:dyDescent="0.25">
      <c r="A25" s="78"/>
      <c r="B25" s="78"/>
      <c r="C25" s="78"/>
      <c r="D25" s="78"/>
      <c r="E25" s="78"/>
    </row>
    <row r="26" spans="1:6" x14ac:dyDescent="0.25">
      <c r="A26" s="84" t="s">
        <v>100</v>
      </c>
      <c r="B26" s="84"/>
    </row>
    <row r="27" spans="1:6" x14ac:dyDescent="0.25">
      <c r="A27" t="s">
        <v>84</v>
      </c>
      <c r="B27" s="40">
        <f>$B$6</f>
        <v>70000</v>
      </c>
      <c r="C27" t="s">
        <v>83</v>
      </c>
    </row>
    <row r="28" spans="1:6" x14ac:dyDescent="0.25">
      <c r="A28" t="s">
        <v>82</v>
      </c>
    </row>
    <row r="29" spans="1:6" x14ac:dyDescent="0.25">
      <c r="A29" t="s">
        <v>85</v>
      </c>
      <c r="B29">
        <f>PRODUCT($B$27,$B8)</f>
        <v>42000</v>
      </c>
      <c r="C29" t="s">
        <v>83</v>
      </c>
    </row>
    <row r="30" spans="1:6" x14ac:dyDescent="0.25">
      <c r="A30" t="s">
        <v>86</v>
      </c>
      <c r="B30">
        <f>PRODUCT($B$27,$B9)</f>
        <v>28000</v>
      </c>
      <c r="C30" t="s">
        <v>83</v>
      </c>
    </row>
    <row r="32" spans="1:6" x14ac:dyDescent="0.25">
      <c r="A32" s="84" t="s">
        <v>87</v>
      </c>
      <c r="B32" s="84"/>
    </row>
    <row r="33" spans="1:7" x14ac:dyDescent="0.25">
      <c r="A33" t="s">
        <v>88</v>
      </c>
      <c r="B33" s="57">
        <f>PRODUCT(B11,B29)</f>
        <v>1890000</v>
      </c>
    </row>
    <row r="34" spans="1:7" x14ac:dyDescent="0.25">
      <c r="A34" t="s">
        <v>89</v>
      </c>
      <c r="B34" s="57">
        <f>PRODUCT(B12,B30)</f>
        <v>1400000</v>
      </c>
    </row>
    <row r="35" spans="1:7" x14ac:dyDescent="0.25">
      <c r="A35" s="1" t="s">
        <v>90</v>
      </c>
      <c r="B35" s="86">
        <f>SUM(B33:B34)</f>
        <v>3290000</v>
      </c>
    </row>
    <row r="37" spans="1:7" x14ac:dyDescent="0.25">
      <c r="A37" s="84" t="s">
        <v>91</v>
      </c>
      <c r="B37" s="84"/>
    </row>
    <row r="38" spans="1:7" x14ac:dyDescent="0.25">
      <c r="A38" t="s">
        <v>92</v>
      </c>
      <c r="B38" s="85" t="s">
        <v>107</v>
      </c>
      <c r="C38" s="85"/>
      <c r="D38" s="85"/>
      <c r="E38" s="85"/>
      <c r="F38" s="85"/>
      <c r="G38" s="85"/>
    </row>
    <row r="39" spans="1:7" x14ac:dyDescent="0.25">
      <c r="A39" t="s">
        <v>93</v>
      </c>
      <c r="B39" s="57">
        <f>PRODUCT(B18,PRODUCT(B15,100000))</f>
        <v>1540000</v>
      </c>
    </row>
    <row r="40" spans="1:7" x14ac:dyDescent="0.25">
      <c r="A40" t="s">
        <v>94</v>
      </c>
      <c r="B40" s="57">
        <f>PRODUCT(B19,PRODUCT(B16,100000))</f>
        <v>162500</v>
      </c>
    </row>
    <row r="41" spans="1:7" x14ac:dyDescent="0.25">
      <c r="A41" s="1" t="s">
        <v>97</v>
      </c>
      <c r="B41" s="57">
        <f>SUM(B39:B40)</f>
        <v>1702500</v>
      </c>
    </row>
    <row r="42" spans="1:7" x14ac:dyDescent="0.25">
      <c r="A42" t="s">
        <v>96</v>
      </c>
      <c r="B42" s="87">
        <f>B41/B27</f>
        <v>24.321428571428573</v>
      </c>
      <c r="C42" s="84" t="s">
        <v>108</v>
      </c>
      <c r="D42" s="84"/>
      <c r="E42" s="84"/>
      <c r="F42" s="84"/>
      <c r="G42" s="84"/>
    </row>
    <row r="43" spans="1:7" x14ac:dyDescent="0.25">
      <c r="A43" t="s">
        <v>95</v>
      </c>
      <c r="B43" s="44">
        <f>$B$20</f>
        <v>800000</v>
      </c>
    </row>
    <row r="44" spans="1:7" x14ac:dyDescent="0.25">
      <c r="A44" t="s">
        <v>98</v>
      </c>
      <c r="B44" s="86">
        <f>SUM(B41,B43)</f>
        <v>2502500</v>
      </c>
    </row>
    <row r="47" spans="1:7" x14ac:dyDescent="0.25">
      <c r="A47" s="84" t="s">
        <v>99</v>
      </c>
      <c r="B47" s="84"/>
    </row>
    <row r="48" spans="1:7" x14ac:dyDescent="0.25">
      <c r="A48" t="s">
        <v>101</v>
      </c>
    </row>
    <row r="49" spans="1:2" x14ac:dyDescent="0.25">
      <c r="A49" t="s">
        <v>102</v>
      </c>
      <c r="B49" s="89">
        <f>$B$35</f>
        <v>3290000</v>
      </c>
    </row>
    <row r="50" spans="1:2" x14ac:dyDescent="0.25">
      <c r="A50" s="1" t="s">
        <v>109</v>
      </c>
      <c r="B50" s="88">
        <f>$B$49</f>
        <v>3290000</v>
      </c>
    </row>
    <row r="51" spans="1:2" x14ac:dyDescent="0.25">
      <c r="A51" t="s">
        <v>103</v>
      </c>
    </row>
    <row r="52" spans="1:2" x14ac:dyDescent="0.25">
      <c r="A52" t="s">
        <v>104</v>
      </c>
      <c r="B52" s="57">
        <f>$B$41</f>
        <v>1702500</v>
      </c>
    </row>
    <row r="53" spans="1:2" x14ac:dyDescent="0.25">
      <c r="A53" t="s">
        <v>105</v>
      </c>
      <c r="B53" s="44">
        <f>$B$43</f>
        <v>800000</v>
      </c>
    </row>
    <row r="54" spans="1:2" x14ac:dyDescent="0.25">
      <c r="A54" s="1" t="s">
        <v>110</v>
      </c>
      <c r="B54" s="88">
        <f>SUM(B52:B53)</f>
        <v>2502500</v>
      </c>
    </row>
    <row r="55" spans="1:2" x14ac:dyDescent="0.25">
      <c r="A55" t="s">
        <v>106</v>
      </c>
      <c r="B55" s="87">
        <f>B50-B54</f>
        <v>787500</v>
      </c>
    </row>
  </sheetData>
  <mergeCells count="7">
    <mergeCell ref="A22:E25"/>
    <mergeCell ref="B38:G38"/>
    <mergeCell ref="A47:B47"/>
    <mergeCell ref="A37:B37"/>
    <mergeCell ref="A32:B32"/>
    <mergeCell ref="A26:B26"/>
    <mergeCell ref="C42:G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3.1</vt:lpstr>
      <vt:lpstr>3.2</vt:lpstr>
      <vt:lpstr>3.3</vt:lpstr>
      <vt:lpstr>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Hunt</dc:creator>
  <cp:lastModifiedBy>Dennis Mureithi</cp:lastModifiedBy>
  <dcterms:created xsi:type="dcterms:W3CDTF">2020-08-10T17:46:24Z</dcterms:created>
  <dcterms:modified xsi:type="dcterms:W3CDTF">2021-04-15T13:56:36Z</dcterms:modified>
</cp:coreProperties>
</file>